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юджет на 2026 год  и плановый период 2027 и 2028 годов\ИСПОЛНЕНИЕ БЮДЖЕТА ПО КВАРТАЛАМ 2026 года\исполнение за 1 полугодие 2026 года\"/>
    </mc:Choice>
  </mc:AlternateContent>
  <xr:revisionPtr revIDLastSave="0" documentId="13_ncr:1_{2648802F-B3F8-4DB1-A9B5-B200A8B71C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спол." sheetId="4" r:id="rId1"/>
  </sheets>
  <calcPr calcId="181029"/>
</workbook>
</file>

<file path=xl/calcChain.xml><?xml version="1.0" encoding="utf-8"?>
<calcChain xmlns="http://schemas.openxmlformats.org/spreadsheetml/2006/main">
  <c r="C39" i="4" l="1"/>
  <c r="D30" i="4"/>
  <c r="C30" i="4"/>
  <c r="D67" i="4"/>
  <c r="C67" i="4"/>
  <c r="D52" i="4"/>
  <c r="C52" i="4"/>
  <c r="E70" i="4"/>
  <c r="E54" i="4"/>
  <c r="E34" i="4"/>
  <c r="E35" i="4"/>
  <c r="D23" i="4"/>
  <c r="C23" i="4"/>
  <c r="D12" i="4"/>
  <c r="C12" i="4"/>
  <c r="D74" i="4"/>
  <c r="C74" i="4"/>
  <c r="D71" i="4"/>
  <c r="C71" i="4"/>
  <c r="D64" i="4"/>
  <c r="C64" i="4"/>
  <c r="D57" i="4"/>
  <c r="C57" i="4"/>
  <c r="D49" i="4"/>
  <c r="C49" i="4"/>
  <c r="D47" i="4"/>
  <c r="C47" i="4"/>
  <c r="D39" i="4"/>
  <c r="D15" i="4"/>
  <c r="C15" i="4"/>
  <c r="D19" i="4"/>
  <c r="C19" i="4"/>
  <c r="E40" i="4"/>
  <c r="E41" i="4"/>
  <c r="E42" i="4"/>
  <c r="E43" i="4"/>
  <c r="E45" i="4"/>
  <c r="E46" i="4"/>
  <c r="E48" i="4"/>
  <c r="E50" i="4"/>
  <c r="E51" i="4"/>
  <c r="E53" i="4"/>
  <c r="E55" i="4"/>
  <c r="E56" i="4"/>
  <c r="E58" i="4"/>
  <c r="E59" i="4"/>
  <c r="E60" i="4"/>
  <c r="E61" i="4"/>
  <c r="E62" i="4"/>
  <c r="E63" i="4"/>
  <c r="E65" i="4"/>
  <c r="E66" i="4"/>
  <c r="E68" i="4"/>
  <c r="E69" i="4"/>
  <c r="E72" i="4"/>
  <c r="E73" i="4"/>
  <c r="E75" i="4"/>
  <c r="D76" i="4" l="1"/>
  <c r="C76" i="4"/>
  <c r="E23" i="4"/>
  <c r="E12" i="4"/>
  <c r="E71" i="4"/>
  <c r="C11" i="4"/>
  <c r="C37" i="4" s="1"/>
  <c r="E57" i="4"/>
  <c r="E74" i="4"/>
  <c r="E67" i="4"/>
  <c r="E64" i="4"/>
  <c r="E52" i="4"/>
  <c r="E49" i="4"/>
  <c r="E47" i="4"/>
  <c r="E39" i="4"/>
  <c r="D11" i="4"/>
  <c r="D37" i="4" s="1"/>
  <c r="E13" i="4"/>
  <c r="E14" i="4"/>
  <c r="E16" i="4"/>
  <c r="E17" i="4"/>
  <c r="E18" i="4"/>
  <c r="E20" i="4"/>
  <c r="E21" i="4"/>
  <c r="E22" i="4"/>
  <c r="E24" i="4"/>
  <c r="E25" i="4"/>
  <c r="E26" i="4"/>
  <c r="E27" i="4"/>
  <c r="E28" i="4"/>
  <c r="E31" i="4"/>
  <c r="E32" i="4"/>
  <c r="E33" i="4"/>
  <c r="D77" i="4" l="1"/>
  <c r="C77" i="4"/>
  <c r="E37" i="4"/>
  <c r="E76" i="4"/>
  <c r="E15" i="4"/>
  <c r="E19" i="4"/>
  <c r="E11" i="4"/>
  <c r="E30" i="4"/>
</calcChain>
</file>

<file path=xl/sharedStrings.xml><?xml version="1.0" encoding="utf-8"?>
<sst xmlns="http://schemas.openxmlformats.org/spreadsheetml/2006/main" count="155" uniqueCount="152">
  <si>
    <t>Наименование показателя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</si>
  <si>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</si>
  <si>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</si>
  <si>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</si>
  <si>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</si>
  <si>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</si>
  <si>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</si>
  <si>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</si>
  <si>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</si>
  <si>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</si>
  <si>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</si>
  <si>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Налог, взимаемый в связи с применением патентной системы налогообложения</t>
  </si>
  <si>
    <t>000 1 05 04000 02 0000 110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</si>
  <si>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</si>
  <si>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</si>
  <si>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</si>
  <si>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</si>
  <si>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Земельный налог</t>
  </si>
  <si>
    <t>000 1 06 06000 00 0000 110</t>
  </si>
  <si>
    <t>000 1 08 00000 00 0000 000</t>
  </si>
  <si>
    <t>000 1 11 00000 00 0000 000</t>
  </si>
  <si>
    <t>000 1 12 00000 00 0000 000</t>
  </si>
  <si>
    <t>000 1 13 00000 00 0000 000</t>
  </si>
  <si>
    <t>000 1 14 00000 00 0000 000</t>
  </si>
  <si>
    <t>000 1 16 00000 00 0000 000</t>
  </si>
  <si>
    <t>000 2 00 00000 00 0000 000</t>
  </si>
  <si>
    <t>Дотации бюджетам бюджетной системы Российской Федерации</t>
  </si>
  <si>
    <t>000 2 02 10000 00 0000 151</t>
  </si>
  <si>
    <t>000 2 02 20000 00 0000 151</t>
  </si>
  <si>
    <t>Субвенции бюджетам бюджетной системы Российской Федерации</t>
  </si>
  <si>
    <t>000 2 02 30000 00 0000 151</t>
  </si>
  <si>
    <t>Иные межбюджетные трансферты</t>
  </si>
  <si>
    <t>000 2 02 40000 00 0000 151</t>
  </si>
  <si>
    <t xml:space="preserve"> Код дохода по бюджетнойклассификации</t>
  </si>
  <si>
    <t>тыс. руб.</t>
  </si>
  <si>
    <t>Субсидии бюджетам бюджетной системы Российской Федерации</t>
  </si>
  <si>
    <t>Государственная пошлина</t>
  </si>
  <si>
    <t>Доходы 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</si>
  <si>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</si>
  <si>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(работ)  компенсации затрат государства</t>
  </si>
  <si>
    <t>Доходы от продажи материальных и нематериальных активов</t>
  </si>
  <si>
    <t>Штрафы, санкции,возмещение ущерба</t>
  </si>
  <si>
    <t>000 1 05 01000 01 0000 110</t>
  </si>
  <si>
    <t>Налог, взимаемый с налогоплательщиков, выбравших в качестве объекта налогообложения доходы</t>
  </si>
  <si>
    <t>постановлением местной администрации</t>
  </si>
  <si>
    <t>городского округа Баксан КБР</t>
  </si>
  <si>
    <t>% к годовому плану</t>
  </si>
  <si>
    <t>ВСЕГО ДОХОДОВ</t>
  </si>
  <si>
    <t>ОБЩЕГОСУДАРСТВЕННЫЕ РАСХОДЫ</t>
  </si>
  <si>
    <t>Функционирование законодательных ( 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</si>
  <si>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РФ,высших исполнительных органов государственной власти субъектов РФ, местных администраций</t>
  </si>
  <si>
    <t>Судебная система</t>
  </si>
  <si>
    <t>Обеспечение деятельности финансовых,налоговых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</si>
  <si>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</si>
  <si>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расходы</t>
  </si>
  <si>
    <t>НАЦИОНАЛЬНАЯ БЕЗОПАСНОСТЬ</t>
  </si>
  <si>
    <t>Защита населения и территорий от последствий чрезвычайных ситуаций прородного и техногенного характера,гражданская оборона</t>
  </si>
  <si>
    <t>03 00</t>
  </si>
  <si>
    <t>01 00</t>
  </si>
  <si>
    <t>01 03</t>
  </si>
  <si>
    <t>01 04</t>
  </si>
  <si>
    <t>01 05</t>
  </si>
  <si>
    <t>01 06</t>
  </si>
  <si>
    <t>01 11</t>
  </si>
  <si>
    <t>01 13</t>
  </si>
  <si>
    <t>03 10</t>
  </si>
  <si>
    <t>НАЦИОНАЛЬНАЯ ЭКОНОМИКА</t>
  </si>
  <si>
    <t>04 00</t>
  </si>
  <si>
    <t>Сельское хозяйство и рыболовство</t>
  </si>
  <si>
    <t>04 05</t>
  </si>
  <si>
    <t>04 09</t>
  </si>
  <si>
    <t>ЖИЛИЩНО-КОММУНАЛЬНОЕ ХОЗЯЙСТВО</t>
  </si>
  <si>
    <t>05 00</t>
  </si>
  <si>
    <t>Жилищное хозяйство</t>
  </si>
  <si>
    <t>05 01</t>
  </si>
  <si>
    <t>Благоустройство</t>
  </si>
  <si>
    <t>05 03</t>
  </si>
  <si>
    <t>Другие вопросы в области жилищно-коммунального хозяйства</t>
  </si>
  <si>
    <t>05 05</t>
  </si>
  <si>
    <t>ОБРАЗОВАНИЕ</t>
  </si>
  <si>
    <t>07 00</t>
  </si>
  <si>
    <t>Дошкольное образование</t>
  </si>
  <si>
    <t>07 01</t>
  </si>
  <si>
    <t>Общее образование</t>
  </si>
  <si>
    <t>07 02</t>
  </si>
  <si>
    <t>Дополнительное образование детей</t>
  </si>
  <si>
    <t>07 03</t>
  </si>
  <si>
    <t>Профессиональная подготовка, переподготовка и повышение квалификации</t>
  </si>
  <si>
    <t>07 05</t>
  </si>
  <si>
    <t>Молодежная политика и оздоровление детей</t>
  </si>
  <si>
    <t>07 07</t>
  </si>
  <si>
    <t>Другие вопросы в области образования</t>
  </si>
  <si>
    <t>07 09</t>
  </si>
  <si>
    <t>КУЛЬТУРА, КИНЕМАТОГРАФИЯ</t>
  </si>
  <si>
    <t>08 00</t>
  </si>
  <si>
    <t>Культура</t>
  </si>
  <si>
    <t>08 01</t>
  </si>
  <si>
    <t>Другие вопросы в области культуры, кинематографии</t>
  </si>
  <si>
    <t>08 04</t>
  </si>
  <si>
    <t>СОЦИАЛЬНАЯ ПОЛИТИКА</t>
  </si>
  <si>
    <t>10 00</t>
  </si>
  <si>
    <t>Пенсионное обеспечение</t>
  </si>
  <si>
    <t>10 01</t>
  </si>
  <si>
    <t>Охрана семьи и детства</t>
  </si>
  <si>
    <t>10 04</t>
  </si>
  <si>
    <t>Другие вопросы в области социальной политики</t>
  </si>
  <si>
    <t>10 06</t>
  </si>
  <si>
    <t>ФИЗИЧЕСКАЯ КУЛЬТУРА И СПОРТ</t>
  </si>
  <si>
    <t>11 00</t>
  </si>
  <si>
    <t>11 05</t>
  </si>
  <si>
    <t>СРЕДСТВА МАССОВОЙ ИНФОРМАЦИИ</t>
  </si>
  <si>
    <t>12 00</t>
  </si>
  <si>
    <t>Периодическая печать и издательства</t>
  </si>
  <si>
    <t>12 02</t>
  </si>
  <si>
    <t>ВСЕГО РАСХОДОВ</t>
  </si>
  <si>
    <t>Массовый спорт</t>
  </si>
  <si>
    <t>Другие расходы в области физической культуры и спорта</t>
  </si>
  <si>
    <t>ИСТОЧНИКИ ФИНАНСИРОВАНИЯ ДЕФИЦИТА БЮДЖЕТА ВСЕГО</t>
  </si>
  <si>
    <t>ИЗМЕНЕНИЕ ОСТАТКА СРЕДСТВ НА СЧЕТАХ ПО УЧЕТУ СРЕДСТВ БЮДЖЕТА</t>
  </si>
  <si>
    <t xml:space="preserve">000 1 05 00 00 00 0000 000 </t>
  </si>
  <si>
    <t>Увеличение прочих остатков денежных средств бюджета городского округа</t>
  </si>
  <si>
    <t xml:space="preserve">892 01 05 02 01 04 0000 510 </t>
  </si>
  <si>
    <t xml:space="preserve">892 01 05 02 01 04 0000 610 </t>
  </si>
  <si>
    <t>Уменьшение прочих остатков денежных средств бюджета городского округа</t>
  </si>
  <si>
    <t>х</t>
  </si>
  <si>
    <t>000 1 1700000 00 0000 000</t>
  </si>
  <si>
    <t>НАЛОГОВЫЕ  ДОХОДЫ</t>
  </si>
  <si>
    <t>НЕНАЛОГОВЫЕ ДОХОДЫ</t>
  </si>
  <si>
    <t>БЕЗВОЗМЕЗДНЫЕ ПОСТУПЛЕНИЯ</t>
  </si>
  <si>
    <t>2.РАСХОДЫ МЕСТНОГО БЮДЖЕТА ГОРОДСКОГО ОКРУГА БАКСАН КБР</t>
  </si>
  <si>
    <t>1.ДОХОДЫ МЕСТНОГО БЮДЖЕТА ГОРОДСКОГО ОКРУГА БАКСАН КБР</t>
  </si>
  <si>
    <t>3.ИСТОЧНИКИ ФИНАНСИРОВАНИЯ ДЕФИЦИТА МЕСТНОГО БЮДЖЕТА ГОРОДСКОГО ОКРУГА БАКСАН КБР</t>
  </si>
  <si>
    <t xml:space="preserve">код бюджетной классификации </t>
  </si>
  <si>
    <t>наименование показателя</t>
  </si>
  <si>
    <t>Результат исполнения бюджета (дефицит "-", профицит "+")</t>
  </si>
  <si>
    <t>Прочие неналоговые доходы</t>
  </si>
  <si>
    <t>Межбюджетные трансферты</t>
  </si>
  <si>
    <t>Утверждено</t>
  </si>
  <si>
    <t>годовой план 2026 года</t>
  </si>
  <si>
    <t>Коммунальное хозяйство</t>
  </si>
  <si>
    <t>0502</t>
  </si>
  <si>
    <t>годовой план за 2026 год</t>
  </si>
  <si>
    <t>Дорожное хозяйство (дорожные фонды)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</si>
  <si>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</si>
  <si>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000 2 08 04000 00.0000 150</t>
  </si>
  <si>
    <t>Отчет об исполнении местного бюджета городского округа Баксан КБР за 1 полугодие 2026 года</t>
  </si>
  <si>
    <t>исполнено 1 пол. 2026 г.</t>
  </si>
  <si>
    <t>0107</t>
  </si>
  <si>
    <t>Обеспечение проведение выборов и референдумов</t>
  </si>
  <si>
    <t>исполнено за 1 пол. 2026 года</t>
  </si>
  <si>
    <t>БАКСАН КБР</t>
  </si>
  <si>
    <t>от 23. 07.2026 №949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</si>
</sst>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_р_._-;\-* #,##0.0_р_._-;_-* &quot;-&quot;?_р_._-;_-@_-"/>
    <numFmt numFmtId="165" formatCode="#,##0.0_ ;\-#,##0.0\ "/>
    <numFmt numFmtId="166" formatCode="#,##0.0"/>
    <numFmt numFmtId="167" formatCode="_-* #,##0.0\ _₽_-;\-* #,##0.0\ _₽_-;_-* &quot;-&quot;?\ _₽_-;_-@_-"/>
    <numFmt numFmtId="168" formatCode="?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right"/>
    </xf>
    <xf numFmtId="0" fontId="3" fillId="0" borderId="5" xfId="0" applyFont="1" applyBorder="1"/>
    <xf numFmtId="49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165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164" fontId="5" fillId="0" borderId="1" xfId="0" applyNumberFormat="1" applyFont="1" applyBorder="1" applyAlignment="1">
      <alignment vertical="top"/>
    </xf>
    <xf numFmtId="165" fontId="5" fillId="0" borderId="1" xfId="0" applyNumberFormat="1" applyFont="1" applyBorder="1" applyAlignment="1">
      <alignment vertical="top"/>
    </xf>
    <xf numFmtId="165" fontId="6" fillId="0" borderId="1" xfId="0" applyNumberFormat="1" applyFont="1" applyBorder="1" applyAlignment="1">
      <alignment vertical="top"/>
    </xf>
    <xf numFmtId="164" fontId="3" fillId="2" borderId="1" xfId="0" applyNumberFormat="1" applyFont="1" applyFill="1" applyBorder="1" applyAlignment="1">
      <alignment vertical="top"/>
    </xf>
    <xf numFmtId="0" fontId="3" fillId="0" borderId="6" xfId="0" applyFont="1" applyBorder="1" applyAlignment="1">
      <alignment vertical="top"/>
    </xf>
    <xf numFmtId="164" fontId="3" fillId="0" borderId="6" xfId="0" applyNumberFormat="1" applyFont="1" applyBorder="1" applyAlignment="1">
      <alignment vertical="top"/>
    </xf>
    <xf numFmtId="165" fontId="3" fillId="0" borderId="6" xfId="0" applyNumberFormat="1" applyFont="1" applyBorder="1" applyAlignment="1">
      <alignment vertical="top"/>
    </xf>
    <xf numFmtId="166" fontId="3" fillId="0" borderId="5" xfId="0" applyNumberFormat="1" applyFont="1" applyBorder="1"/>
    <xf numFmtId="166" fontId="7" fillId="0" borderId="5" xfId="0" applyNumberFormat="1" applyFont="1" applyBorder="1"/>
    <xf numFmtId="166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164" fontId="4" fillId="0" borderId="1" xfId="0" applyNumberFormat="1" applyFont="1" applyBorder="1" applyAlignment="1">
      <alignment vertical="top"/>
    </xf>
    <xf numFmtId="167" fontId="0" fillId="0" borderId="0" xfId="0" applyNumberFormat="1"/>
    <xf numFmtId="0" fontId="3" fillId="0" borderId="5" xfId="0" applyFont="1" applyBorder="1" applyAlignment="1">
      <alignment horizontal="center" wrapText="1"/>
    </xf>
    <xf numFmtId="0" fontId="7" fillId="0" borderId="5" xfId="0" applyFont="1" applyBorder="1"/>
    <xf numFmtId="0" fontId="3" fillId="0" borderId="0" xfId="0" applyFont="1" applyAlignment="1">
      <alignment horizontal="center" vertical="top" wrapText="1"/>
    </xf>
    <xf numFmtId="0" fontId="7" fillId="0" borderId="0" xfId="0" applyFont="1"/>
    <xf numFmtId="166" fontId="7" fillId="0" borderId="0" xfId="0" applyNumberFormat="1" applyFont="1"/>
    <xf numFmtId="0" fontId="3" fillId="0" borderId="6" xfId="0" applyFont="1" applyBorder="1" applyAlignment="1">
      <alignment vertical="top" wrapText="1"/>
    </xf>
    <xf numFmtId="0" fontId="3" fillId="0" borderId="5" xfId="0" applyFont="1" applyBorder="1" applyAlignment="1">
      <alignment vertical="top"/>
    </xf>
    <xf numFmtId="164" fontId="3" fillId="0" borderId="5" xfId="0" applyNumberFormat="1" applyFont="1" applyBorder="1" applyAlignment="1">
      <alignment vertical="top"/>
    </xf>
    <xf numFmtId="165" fontId="3" fillId="0" borderId="5" xfId="0" applyNumberFormat="1" applyFont="1" applyBorder="1" applyAlignment="1">
      <alignment vertical="top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vertical="center"/>
    </xf>
    <xf numFmtId="164" fontId="4" fillId="0" borderId="5" xfId="0" applyNumberFormat="1" applyFont="1" applyBorder="1"/>
    <xf numFmtId="0" fontId="4" fillId="0" borderId="1" xfId="0" applyFont="1" applyBorder="1" applyAlignment="1">
      <alignment vertical="top"/>
    </xf>
    <xf numFmtId="166" fontId="4" fillId="0" borderId="5" xfId="0" applyNumberFormat="1" applyFont="1" applyBorder="1"/>
    <xf numFmtId="49" fontId="3" fillId="0" borderId="5" xfId="0" applyNumberFormat="1" applyFont="1" applyBorder="1" applyAlignment="1">
      <alignment horizontal="center" vertical="top" wrapText="1"/>
    </xf>
    <xf numFmtId="166" fontId="0" fillId="0" borderId="0" xfId="0" applyNumberFormat="1"/>
    <xf numFmtId="0" fontId="4" fillId="0" borderId="1" xfId="0" applyFont="1" applyBorder="1" applyAlignment="1">
      <alignment vertical="top" wrapText="1"/>
    </xf>
    <xf numFmtId="164" fontId="9" fillId="0" borderId="5" xfId="0" applyNumberFormat="1" applyFont="1" applyBorder="1"/>
    <xf numFmtId="0" fontId="2" fillId="0" borderId="1" xfId="0" applyFont="1" applyBorder="1" applyAlignment="1">
      <alignment horizontal="center" vertical="top" wrapText="1"/>
    </xf>
    <xf numFmtId="165" fontId="3" fillId="0" borderId="5" xfId="0" applyNumberFormat="1" applyFont="1" applyBorder="1" applyAlignment="1">
      <alignment horizontal="center" vertical="center"/>
    </xf>
    <xf numFmtId="165" fontId="6" fillId="2" borderId="1" xfId="0" applyNumberFormat="1" applyFont="1" applyFill="1" applyBorder="1" applyAlignment="1">
      <alignment vertical="top"/>
    </xf>
    <xf numFmtId="49" fontId="6" fillId="0" borderId="10" xfId="0" applyNumberFormat="1" applyFont="1" applyBorder="1" applyAlignment="1">
      <alignment horizontal="center" vertical="center" wrapText="1"/>
    </xf>
    <xf numFmtId="168" fontId="6" fillId="0" borderId="5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tabSelected="1" zoomScaleNormal="100" workbookViewId="0">
      <selection activeCell="J11" sqref="J11"/>
    </sheetView>
  </sheetViews>
  <sheetFormatPr defaultRowHeight="15" x14ac:dyDescent="0.25"/>
  <cols>
    <col min="1" max="1" width="43" customWidth="1"/>
    <col min="2" max="2" width="28.28515625" customWidth="1"/>
    <col min="3" max="3" width="15.140625" customWidth="1"/>
    <col min="4" max="4" width="13.85546875" customWidth="1"/>
    <col min="5" max="5" width="8.5703125" customWidth="1"/>
    <col min="6" max="6" width="13.28515625" customWidth="1"/>
  </cols>
  <sheetData>
    <row r="1" spans="1:5" ht="18.75" x14ac:dyDescent="0.3">
      <c r="C1" s="55"/>
      <c r="D1" s="55"/>
      <c r="E1" s="55"/>
    </row>
    <row r="2" spans="1:5" ht="18.75" x14ac:dyDescent="0.3">
      <c r="B2" s="56" t="s">
        <v>137</v>
      </c>
      <c r="C2" s="56"/>
      <c r="D2" s="56"/>
      <c r="E2" s="56"/>
    </row>
    <row r="3" spans="1:5" ht="18.75" x14ac:dyDescent="0.3">
      <c r="B3" s="56" t="s">
        <v>44</v>
      </c>
      <c r="C3" s="56"/>
      <c r="D3" s="56"/>
      <c r="E3" s="56"/>
    </row>
    <row r="4" spans="1:5" ht="18.75" x14ac:dyDescent="0.3">
      <c r="B4" s="56" t="s">
        <v>45</v>
      </c>
      <c r="C4" s="56"/>
      <c r="D4" s="56"/>
      <c r="E4" s="56"/>
    </row>
    <row r="5" spans="1:5" ht="18.75" x14ac:dyDescent="0.3">
      <c r="B5" s="56" t="s">
        <v>151</v>
      </c>
      <c r="C5" s="56"/>
      <c r="D5" s="56"/>
      <c r="E5" s="56"/>
    </row>
    <row r="6" spans="1:5" ht="42.75" customHeight="1" x14ac:dyDescent="0.3">
      <c r="A6" s="55" t="s">
        <v>145</v>
      </c>
      <c r="B6" s="55"/>
      <c r="C6" s="55"/>
      <c r="D6" s="55"/>
    </row>
    <row r="7" spans="1:5" ht="24" customHeight="1" x14ac:dyDescent="0.3">
      <c r="A7" s="55"/>
      <c r="B7" s="55"/>
      <c r="C7" s="55"/>
      <c r="D7" s="55"/>
    </row>
    <row r="8" spans="1:5" x14ac:dyDescent="0.25">
      <c r="D8" s="1" t="s">
        <v>34</v>
      </c>
      <c r="E8" s="1"/>
    </row>
    <row r="9" spans="1:5" ht="48" customHeight="1" x14ac:dyDescent="0.25">
      <c r="A9" s="45" t="s">
        <v>0</v>
      </c>
      <c r="B9" s="45" t="s">
        <v>33</v>
      </c>
      <c r="C9" s="45" t="s">
        <v>138</v>
      </c>
      <c r="D9" s="45" t="s">
        <v>146</v>
      </c>
      <c r="E9" s="45" t="s">
        <v>46</v>
      </c>
    </row>
    <row r="10" spans="1:5" ht="41.25" customHeight="1" x14ac:dyDescent="0.25">
      <c r="A10" s="51" t="s">
        <v>130</v>
      </c>
      <c r="B10" s="52"/>
      <c r="C10" s="52"/>
      <c r="D10" s="52"/>
      <c r="E10" s="53"/>
    </row>
    <row r="11" spans="1:5" ht="40.5" customHeight="1" x14ac:dyDescent="0.25">
      <c r="A11" s="43" t="s">
        <v>1</v>
      </c>
      <c r="B11" s="9" t="s">
        <v>2</v>
      </c>
      <c r="C11" s="25">
        <f>C13+C14+C15+C19+C22+C24+C25+C26+C27+C28</f>
        <v>478403.9</v>
      </c>
      <c r="D11" s="25">
        <f>D13+D14+D15+D19+D22+D24+D25+D26+D27+D28+D29</f>
        <v>218534.39999999999</v>
      </c>
      <c r="E11" s="25">
        <f t="shared" ref="E11:E37" si="0">D11/C11*100</f>
        <v>45.67989516807868</v>
      </c>
    </row>
    <row r="12" spans="1:5" ht="21" customHeight="1" x14ac:dyDescent="0.25">
      <c r="A12" s="39" t="s">
        <v>126</v>
      </c>
      <c r="B12" s="9"/>
      <c r="C12" s="25">
        <f>C13+C14+C16+C17+C18+C20+C21+C22</f>
        <v>319821</v>
      </c>
      <c r="D12" s="25">
        <f>D13+D14+D16+D17+D18+D20+D21+D22</f>
        <v>146520.4</v>
      </c>
      <c r="E12" s="25">
        <f t="shared" si="0"/>
        <v>45.813251787718748</v>
      </c>
    </row>
    <row r="13" spans="1:5" ht="21" customHeight="1" x14ac:dyDescent="0.25">
      <c r="A13" s="9" t="s">
        <v>3</v>
      </c>
      <c r="B13" s="9" t="s">
        <v>4</v>
      </c>
      <c r="C13" s="8">
        <v>160000</v>
      </c>
      <c r="D13" s="10">
        <v>74365</v>
      </c>
      <c r="E13" s="8">
        <f t="shared" si="0"/>
        <v>46.478124999999999</v>
      </c>
    </row>
    <row r="14" spans="1:5" ht="54" customHeight="1" x14ac:dyDescent="0.25">
      <c r="A14" s="11" t="s">
        <v>5</v>
      </c>
      <c r="B14" s="9" t="s">
        <v>6</v>
      </c>
      <c r="C14" s="8">
        <v>26991</v>
      </c>
      <c r="D14" s="10">
        <v>12290</v>
      </c>
      <c r="E14" s="8">
        <f t="shared" si="0"/>
        <v>45.533696417324293</v>
      </c>
    </row>
    <row r="15" spans="1:5" ht="21" customHeight="1" x14ac:dyDescent="0.25">
      <c r="A15" s="9" t="s">
        <v>7</v>
      </c>
      <c r="B15" s="9" t="s">
        <v>8</v>
      </c>
      <c r="C15" s="25">
        <f>C16+C17+C18</f>
        <v>43830</v>
      </c>
      <c r="D15" s="25">
        <f>D16+D17+D18</f>
        <v>17018</v>
      </c>
      <c r="E15" s="25">
        <f t="shared" si="0"/>
        <v>38.827287246178415</v>
      </c>
    </row>
    <row r="16" spans="1:5" ht="48.75" customHeight="1" x14ac:dyDescent="0.25">
      <c r="A16" s="12" t="s">
        <v>43</v>
      </c>
      <c r="B16" s="13" t="s">
        <v>42</v>
      </c>
      <c r="C16" s="14">
        <v>13800</v>
      </c>
      <c r="D16" s="15">
        <v>7284</v>
      </c>
      <c r="E16" s="14">
        <f t="shared" si="0"/>
        <v>52.782608695652179</v>
      </c>
    </row>
    <row r="17" spans="1:6" ht="21" customHeight="1" x14ac:dyDescent="0.25">
      <c r="A17" s="13" t="s">
        <v>9</v>
      </c>
      <c r="B17" s="13" t="s">
        <v>10</v>
      </c>
      <c r="C17" s="14">
        <v>23500</v>
      </c>
      <c r="D17" s="15">
        <v>9468</v>
      </c>
      <c r="E17" s="14">
        <f t="shared" si="0"/>
        <v>40.289361702127657</v>
      </c>
    </row>
    <row r="18" spans="1:6" ht="39" customHeight="1" x14ac:dyDescent="0.25">
      <c r="A18" s="11" t="s">
        <v>11</v>
      </c>
      <c r="B18" s="9" t="s">
        <v>12</v>
      </c>
      <c r="C18" s="8">
        <v>6530</v>
      </c>
      <c r="D18" s="10">
        <v>266</v>
      </c>
      <c r="E18" s="8">
        <f t="shared" si="0"/>
        <v>4.073506891271057</v>
      </c>
    </row>
    <row r="19" spans="1:6" ht="21" customHeight="1" x14ac:dyDescent="0.25">
      <c r="A19" s="9" t="s">
        <v>13</v>
      </c>
      <c r="B19" s="9" t="s">
        <v>14</v>
      </c>
      <c r="C19" s="25">
        <f>C20+C21</f>
        <v>44000</v>
      </c>
      <c r="D19" s="25">
        <f>D20+D21</f>
        <v>16120.400000000001</v>
      </c>
      <c r="E19" s="25">
        <f t="shared" si="0"/>
        <v>36.63727272727273</v>
      </c>
    </row>
    <row r="20" spans="1:6" ht="21" customHeight="1" x14ac:dyDescent="0.25">
      <c r="A20" s="13" t="s">
        <v>15</v>
      </c>
      <c r="B20" s="13" t="s">
        <v>16</v>
      </c>
      <c r="C20" s="14">
        <v>22000</v>
      </c>
      <c r="D20" s="15">
        <v>7697.2</v>
      </c>
      <c r="E20" s="14">
        <f t="shared" si="0"/>
        <v>34.987272727272725</v>
      </c>
    </row>
    <row r="21" spans="1:6" ht="21" customHeight="1" x14ac:dyDescent="0.25">
      <c r="A21" s="13" t="s">
        <v>17</v>
      </c>
      <c r="B21" s="13" t="s">
        <v>18</v>
      </c>
      <c r="C21" s="14">
        <v>22000</v>
      </c>
      <c r="D21" s="15">
        <v>8423.2000000000007</v>
      </c>
      <c r="E21" s="14">
        <f t="shared" si="0"/>
        <v>38.287272727272729</v>
      </c>
    </row>
    <row r="22" spans="1:6" ht="21" customHeight="1" x14ac:dyDescent="0.25">
      <c r="A22" s="9" t="s">
        <v>36</v>
      </c>
      <c r="B22" s="9" t="s">
        <v>19</v>
      </c>
      <c r="C22" s="8">
        <v>45000</v>
      </c>
      <c r="D22" s="10">
        <v>26727</v>
      </c>
      <c r="E22" s="8">
        <f t="shared" si="0"/>
        <v>59.393333333333331</v>
      </c>
    </row>
    <row r="23" spans="1:6" ht="21" customHeight="1" x14ac:dyDescent="0.25">
      <c r="A23" s="39" t="s">
        <v>127</v>
      </c>
      <c r="B23" s="39"/>
      <c r="C23" s="25">
        <f>C24+C25+C26+C27+C28+C29</f>
        <v>158582.9</v>
      </c>
      <c r="D23" s="25">
        <f>D24+D25+D26+D27+D28+D29</f>
        <v>72014</v>
      </c>
      <c r="E23" s="25">
        <f t="shared" si="0"/>
        <v>45.41094909980837</v>
      </c>
    </row>
    <row r="24" spans="1:6" ht="54" customHeight="1" x14ac:dyDescent="0.25">
      <c r="A24" s="11" t="s">
        <v>37</v>
      </c>
      <c r="B24" s="9" t="s">
        <v>20</v>
      </c>
      <c r="C24" s="8">
        <v>66500</v>
      </c>
      <c r="D24" s="16">
        <v>19523</v>
      </c>
      <c r="E24" s="8">
        <f t="shared" si="0"/>
        <v>29.357894736842105</v>
      </c>
      <c r="F24" s="26"/>
    </row>
    <row r="25" spans="1:6" ht="31.5" customHeight="1" x14ac:dyDescent="0.25">
      <c r="A25" s="11" t="s">
        <v>38</v>
      </c>
      <c r="B25" s="9" t="s">
        <v>21</v>
      </c>
      <c r="C25" s="17">
        <v>100</v>
      </c>
      <c r="D25" s="47">
        <v>34</v>
      </c>
      <c r="E25" s="8">
        <f t="shared" si="0"/>
        <v>34</v>
      </c>
    </row>
    <row r="26" spans="1:6" ht="36.75" customHeight="1" x14ac:dyDescent="0.25">
      <c r="A26" s="11" t="s">
        <v>39</v>
      </c>
      <c r="B26" s="9" t="s">
        <v>22</v>
      </c>
      <c r="C26" s="8">
        <v>59983.9</v>
      </c>
      <c r="D26" s="16">
        <v>29294</v>
      </c>
      <c r="E26" s="8">
        <f t="shared" si="0"/>
        <v>48.836437777470287</v>
      </c>
    </row>
    <row r="27" spans="1:6" ht="32.25" customHeight="1" x14ac:dyDescent="0.25">
      <c r="A27" s="11" t="s">
        <v>40</v>
      </c>
      <c r="B27" s="9" t="s">
        <v>23</v>
      </c>
      <c r="C27" s="8">
        <v>26000</v>
      </c>
      <c r="D27" s="16">
        <v>19358</v>
      </c>
      <c r="E27" s="8">
        <f t="shared" si="0"/>
        <v>74.453846153846158</v>
      </c>
    </row>
    <row r="28" spans="1:6" ht="20.25" customHeight="1" x14ac:dyDescent="0.25">
      <c r="A28" s="9" t="s">
        <v>41</v>
      </c>
      <c r="B28" s="9" t="s">
        <v>24</v>
      </c>
      <c r="C28" s="8">
        <v>5999</v>
      </c>
      <c r="D28" s="16">
        <v>3736</v>
      </c>
      <c r="E28" s="8">
        <f t="shared" si="0"/>
        <v>62.277046174362397</v>
      </c>
    </row>
    <row r="29" spans="1:6" ht="21" customHeight="1" x14ac:dyDescent="0.25">
      <c r="A29" s="9" t="s">
        <v>135</v>
      </c>
      <c r="B29" s="9" t="s">
        <v>125</v>
      </c>
      <c r="C29" s="8"/>
      <c r="D29" s="16">
        <v>69</v>
      </c>
      <c r="E29" s="8"/>
    </row>
    <row r="30" spans="1:6" ht="21" customHeight="1" x14ac:dyDescent="0.25">
      <c r="A30" s="39" t="s">
        <v>128</v>
      </c>
      <c r="B30" s="39" t="s">
        <v>25</v>
      </c>
      <c r="C30" s="25">
        <f>C31+C32+C33+C34+C35</f>
        <v>1302349.1000000001</v>
      </c>
      <c r="D30" s="25">
        <f>D31+D32+D33+D34+D35+D36</f>
        <v>636209.1</v>
      </c>
      <c r="E30" s="25">
        <f t="shared" si="0"/>
        <v>48.850887983874671</v>
      </c>
    </row>
    <row r="31" spans="1:6" ht="36" customHeight="1" x14ac:dyDescent="0.25">
      <c r="A31" s="11" t="s">
        <v>26</v>
      </c>
      <c r="B31" s="9" t="s">
        <v>27</v>
      </c>
      <c r="C31" s="8">
        <v>51176.9</v>
      </c>
      <c r="D31" s="10">
        <v>18551.099999999999</v>
      </c>
      <c r="E31" s="8">
        <f t="shared" si="0"/>
        <v>36.248971704030524</v>
      </c>
    </row>
    <row r="32" spans="1:6" ht="36.75" customHeight="1" x14ac:dyDescent="0.25">
      <c r="A32" s="11" t="s">
        <v>35</v>
      </c>
      <c r="B32" s="9" t="s">
        <v>28</v>
      </c>
      <c r="C32" s="8">
        <v>284133.8</v>
      </c>
      <c r="D32" s="10">
        <v>85983.9</v>
      </c>
      <c r="E32" s="8">
        <f t="shared" si="0"/>
        <v>30.261763999918344</v>
      </c>
    </row>
    <row r="33" spans="1:6" ht="35.25" customHeight="1" x14ac:dyDescent="0.25">
      <c r="A33" s="11" t="s">
        <v>29</v>
      </c>
      <c r="B33" s="9" t="s">
        <v>30</v>
      </c>
      <c r="C33" s="8">
        <v>962629.6</v>
      </c>
      <c r="D33" s="10">
        <v>533451.6</v>
      </c>
      <c r="E33" s="8">
        <f t="shared" si="0"/>
        <v>55.416081117804815</v>
      </c>
    </row>
    <row r="34" spans="1:6" ht="24.75" customHeight="1" x14ac:dyDescent="0.25">
      <c r="A34" s="32" t="s">
        <v>136</v>
      </c>
      <c r="B34" s="18"/>
      <c r="C34" s="19">
        <v>3173.7</v>
      </c>
      <c r="D34" s="20">
        <v>1686.3</v>
      </c>
      <c r="E34" s="19">
        <f t="shared" si="0"/>
        <v>53.133566499669158</v>
      </c>
    </row>
    <row r="35" spans="1:6" ht="21" customHeight="1" x14ac:dyDescent="0.25">
      <c r="A35" s="33" t="s">
        <v>31</v>
      </c>
      <c r="B35" s="33" t="s">
        <v>32</v>
      </c>
      <c r="C35" s="34">
        <v>1235.0999999999999</v>
      </c>
      <c r="D35" s="35">
        <v>0</v>
      </c>
      <c r="E35" s="34">
        <f t="shared" si="0"/>
        <v>0</v>
      </c>
    </row>
    <row r="36" spans="1:6" ht="156" customHeight="1" x14ac:dyDescent="0.25">
      <c r="A36" s="49" t="s">
        <v>143</v>
      </c>
      <c r="B36" s="48" t="s">
        <v>144</v>
      </c>
      <c r="C36" s="34"/>
      <c r="D36" s="46">
        <v>-3463.8</v>
      </c>
      <c r="E36" s="34"/>
    </row>
    <row r="37" spans="1:6" ht="15.75" x14ac:dyDescent="0.25">
      <c r="A37" s="36" t="s">
        <v>47</v>
      </c>
      <c r="B37" s="37"/>
      <c r="C37" s="44">
        <f>C11+C30</f>
        <v>1780753</v>
      </c>
      <c r="D37" s="38">
        <f>D11+D30</f>
        <v>854743.5</v>
      </c>
      <c r="E37" s="34">
        <f t="shared" si="0"/>
        <v>47.998992561012109</v>
      </c>
    </row>
    <row r="38" spans="1:6" ht="30.75" customHeight="1" x14ac:dyDescent="0.25">
      <c r="A38" s="57" t="s">
        <v>129</v>
      </c>
      <c r="B38" s="58"/>
      <c r="C38" s="58"/>
      <c r="D38" s="58"/>
      <c r="E38" s="59"/>
      <c r="F38" s="26"/>
    </row>
    <row r="39" spans="1:6" ht="21" customHeight="1" x14ac:dyDescent="0.25">
      <c r="A39" s="2" t="s">
        <v>48</v>
      </c>
      <c r="B39" s="3" t="s">
        <v>58</v>
      </c>
      <c r="C39" s="40">
        <f>C40+C41+C42+C43+C44+C45+C46</f>
        <v>141255.1</v>
      </c>
      <c r="D39" s="40">
        <f>D40+D41+D42+D43+D45+D46</f>
        <v>54369</v>
      </c>
      <c r="E39" s="40">
        <f>D39/C39*100</f>
        <v>38.489937708443797</v>
      </c>
    </row>
    <row r="40" spans="1:6" ht="81.75" customHeight="1" x14ac:dyDescent="0.25">
      <c r="A40" s="4" t="s">
        <v>49</v>
      </c>
      <c r="B40" s="3" t="s">
        <v>59</v>
      </c>
      <c r="C40" s="21">
        <v>4288.5</v>
      </c>
      <c r="D40" s="21">
        <v>1926.3</v>
      </c>
      <c r="E40" s="21">
        <f t="shared" ref="E40:E76" si="1">D40/C40*100</f>
        <v>44.917803427771943</v>
      </c>
      <c r="F40" s="42"/>
    </row>
    <row r="41" spans="1:6" ht="67.5" customHeight="1" x14ac:dyDescent="0.25">
      <c r="A41" s="4" t="s">
        <v>50</v>
      </c>
      <c r="B41" s="3" t="s">
        <v>60</v>
      </c>
      <c r="C41" s="21">
        <v>85213</v>
      </c>
      <c r="D41" s="21">
        <v>36117</v>
      </c>
      <c r="E41" s="21">
        <f t="shared" si="1"/>
        <v>42.384377970497461</v>
      </c>
    </row>
    <row r="42" spans="1:6" ht="21" customHeight="1" x14ac:dyDescent="0.25">
      <c r="A42" s="2" t="s">
        <v>51</v>
      </c>
      <c r="B42" s="3" t="s">
        <v>61</v>
      </c>
      <c r="C42" s="21">
        <v>35.6</v>
      </c>
      <c r="D42" s="21">
        <v>35.6</v>
      </c>
      <c r="E42" s="21">
        <f t="shared" si="1"/>
        <v>100</v>
      </c>
    </row>
    <row r="43" spans="1:6" ht="65.25" customHeight="1" x14ac:dyDescent="0.25">
      <c r="A43" s="5" t="s">
        <v>52</v>
      </c>
      <c r="B43" s="3" t="s">
        <v>62</v>
      </c>
      <c r="C43" s="21">
        <v>16984.3</v>
      </c>
      <c r="D43" s="21">
        <v>8053.8</v>
      </c>
      <c r="E43" s="21">
        <f t="shared" si="1"/>
        <v>47.419087039206801</v>
      </c>
    </row>
    <row r="44" spans="1:6" ht="32.25" customHeight="1" x14ac:dyDescent="0.25">
      <c r="A44" s="5" t="s">
        <v>148</v>
      </c>
      <c r="B44" s="3" t="s">
        <v>147</v>
      </c>
      <c r="C44" s="21">
        <v>1255</v>
      </c>
      <c r="D44" s="21"/>
      <c r="E44" s="21"/>
    </row>
    <row r="45" spans="1:6" ht="21" customHeight="1" x14ac:dyDescent="0.25">
      <c r="A45" s="2" t="s">
        <v>53</v>
      </c>
      <c r="B45" s="3" t="s">
        <v>63</v>
      </c>
      <c r="C45" s="21">
        <v>2000</v>
      </c>
      <c r="D45" s="21">
        <v>0</v>
      </c>
      <c r="E45" s="21">
        <f t="shared" si="1"/>
        <v>0</v>
      </c>
    </row>
    <row r="46" spans="1:6" ht="21" customHeight="1" x14ac:dyDescent="0.25">
      <c r="A46" s="2" t="s">
        <v>54</v>
      </c>
      <c r="B46" s="3" t="s">
        <v>64</v>
      </c>
      <c r="C46" s="21">
        <v>31478.7</v>
      </c>
      <c r="D46" s="21">
        <v>8236.2999999999993</v>
      </c>
      <c r="E46" s="21">
        <f t="shared" si="1"/>
        <v>26.16467643200005</v>
      </c>
    </row>
    <row r="47" spans="1:6" ht="21" customHeight="1" x14ac:dyDescent="0.25">
      <c r="A47" s="2" t="s">
        <v>55</v>
      </c>
      <c r="B47" s="3" t="s">
        <v>57</v>
      </c>
      <c r="C47" s="40">
        <f>C48</f>
        <v>11473.2</v>
      </c>
      <c r="D47" s="40">
        <f>D48</f>
        <v>8626.2000000000007</v>
      </c>
      <c r="E47" s="40">
        <f t="shared" si="1"/>
        <v>75.185650036607058</v>
      </c>
    </row>
    <row r="48" spans="1:6" ht="64.5" customHeight="1" x14ac:dyDescent="0.25">
      <c r="A48" s="6" t="s">
        <v>56</v>
      </c>
      <c r="B48" s="3" t="s">
        <v>65</v>
      </c>
      <c r="C48" s="21">
        <v>11473.2</v>
      </c>
      <c r="D48" s="21">
        <v>8626.2000000000007</v>
      </c>
      <c r="E48" s="21">
        <f t="shared" si="1"/>
        <v>75.185650036607058</v>
      </c>
    </row>
    <row r="49" spans="1:5" ht="21" customHeight="1" x14ac:dyDescent="0.25">
      <c r="A49" s="2" t="s">
        <v>66</v>
      </c>
      <c r="B49" s="3" t="s">
        <v>67</v>
      </c>
      <c r="C49" s="40">
        <f>C50+C51</f>
        <v>141149.40000000002</v>
      </c>
      <c r="D49" s="40">
        <f>D50+D51</f>
        <v>42551.9</v>
      </c>
      <c r="E49" s="40">
        <f t="shared" si="1"/>
        <v>30.146709798270482</v>
      </c>
    </row>
    <row r="50" spans="1:5" ht="21" customHeight="1" x14ac:dyDescent="0.25">
      <c r="A50" s="5" t="s">
        <v>68</v>
      </c>
      <c r="B50" s="7" t="s">
        <v>69</v>
      </c>
      <c r="C50" s="21">
        <v>1254.2</v>
      </c>
      <c r="D50" s="21">
        <v>166.9</v>
      </c>
      <c r="E50" s="21">
        <f t="shared" si="1"/>
        <v>13.307287513953117</v>
      </c>
    </row>
    <row r="51" spans="1:5" ht="21" customHeight="1" x14ac:dyDescent="0.25">
      <c r="A51" s="5" t="s">
        <v>142</v>
      </c>
      <c r="B51" s="7" t="s">
        <v>70</v>
      </c>
      <c r="C51" s="21">
        <v>139895.20000000001</v>
      </c>
      <c r="D51" s="21">
        <v>42385</v>
      </c>
      <c r="E51" s="21">
        <f t="shared" si="1"/>
        <v>30.297679977583218</v>
      </c>
    </row>
    <row r="52" spans="1:5" ht="34.5" customHeight="1" x14ac:dyDescent="0.25">
      <c r="A52" s="5" t="s">
        <v>71</v>
      </c>
      <c r="B52" s="7" t="s">
        <v>72</v>
      </c>
      <c r="C52" s="40">
        <f>C53+C54+C55+C56</f>
        <v>139582.1</v>
      </c>
      <c r="D52" s="40">
        <f>D53+D54+D55+D56</f>
        <v>25953.200000000001</v>
      </c>
      <c r="E52" s="40">
        <f t="shared" si="1"/>
        <v>18.593501602282814</v>
      </c>
    </row>
    <row r="53" spans="1:5" ht="21" customHeight="1" x14ac:dyDescent="0.25">
      <c r="A53" s="5" t="s">
        <v>73</v>
      </c>
      <c r="B53" s="41" t="s">
        <v>74</v>
      </c>
      <c r="C53" s="21">
        <v>52712.6</v>
      </c>
      <c r="D53" s="21">
        <v>874</v>
      </c>
      <c r="E53" s="21">
        <f t="shared" si="1"/>
        <v>1.6580476015222168</v>
      </c>
    </row>
    <row r="54" spans="1:5" ht="21" customHeight="1" x14ac:dyDescent="0.25">
      <c r="A54" s="5" t="s">
        <v>139</v>
      </c>
      <c r="B54" s="41" t="s">
        <v>140</v>
      </c>
      <c r="C54" s="21">
        <v>27360.7</v>
      </c>
      <c r="D54" s="21">
        <v>5824.8</v>
      </c>
      <c r="E54" s="21">
        <f t="shared" si="1"/>
        <v>21.288929011319155</v>
      </c>
    </row>
    <row r="55" spans="1:5" ht="21" customHeight="1" x14ac:dyDescent="0.25">
      <c r="A55" s="5" t="s">
        <v>75</v>
      </c>
      <c r="B55" s="7" t="s">
        <v>76</v>
      </c>
      <c r="C55" s="21">
        <v>52704.7</v>
      </c>
      <c r="D55" s="21">
        <v>16377.5</v>
      </c>
      <c r="E55" s="21">
        <f t="shared" si="1"/>
        <v>31.074078782347687</v>
      </c>
    </row>
    <row r="56" spans="1:5" ht="34.5" customHeight="1" x14ac:dyDescent="0.25">
      <c r="A56" s="5" t="s">
        <v>77</v>
      </c>
      <c r="B56" s="7" t="s">
        <v>78</v>
      </c>
      <c r="C56" s="21">
        <v>6804.1</v>
      </c>
      <c r="D56" s="21">
        <v>2876.9</v>
      </c>
      <c r="E56" s="21">
        <f t="shared" si="1"/>
        <v>42.281859467086022</v>
      </c>
    </row>
    <row r="57" spans="1:5" ht="21" customHeight="1" x14ac:dyDescent="0.25">
      <c r="A57" s="5" t="s">
        <v>79</v>
      </c>
      <c r="B57" s="7" t="s">
        <v>80</v>
      </c>
      <c r="C57" s="40">
        <f>C58+C59+C60+C61+C62+C63</f>
        <v>1271656.3999999999</v>
      </c>
      <c r="D57" s="40">
        <f>D58+D59+D60+D61+D62+D63</f>
        <v>678204.60000000009</v>
      </c>
      <c r="E57" s="40">
        <f t="shared" si="1"/>
        <v>53.332378148688605</v>
      </c>
    </row>
    <row r="58" spans="1:5" ht="21" customHeight="1" x14ac:dyDescent="0.25">
      <c r="A58" s="5" t="s">
        <v>81</v>
      </c>
      <c r="B58" s="7" t="s">
        <v>82</v>
      </c>
      <c r="C58" s="21">
        <v>466146.5</v>
      </c>
      <c r="D58" s="21">
        <v>238676.5</v>
      </c>
      <c r="E58" s="21">
        <f t="shared" si="1"/>
        <v>51.202036269713489</v>
      </c>
    </row>
    <row r="59" spans="1:5" ht="21" customHeight="1" x14ac:dyDescent="0.25">
      <c r="A59" s="5" t="s">
        <v>83</v>
      </c>
      <c r="B59" s="7" t="s">
        <v>84</v>
      </c>
      <c r="C59" s="21">
        <v>723326.9</v>
      </c>
      <c r="D59" s="21">
        <v>394289.3</v>
      </c>
      <c r="E59" s="21">
        <f t="shared" si="1"/>
        <v>54.510526291777616</v>
      </c>
    </row>
    <row r="60" spans="1:5" ht="24.75" customHeight="1" x14ac:dyDescent="0.25">
      <c r="A60" s="5" t="s">
        <v>85</v>
      </c>
      <c r="B60" s="7" t="s">
        <v>86</v>
      </c>
      <c r="C60" s="21">
        <v>56835</v>
      </c>
      <c r="D60" s="21">
        <v>33186.800000000003</v>
      </c>
      <c r="E60" s="21">
        <f t="shared" si="1"/>
        <v>58.391484120700277</v>
      </c>
    </row>
    <row r="61" spans="1:5" ht="54" customHeight="1" x14ac:dyDescent="0.25">
      <c r="A61" s="5" t="s">
        <v>87</v>
      </c>
      <c r="B61" s="7" t="s">
        <v>88</v>
      </c>
      <c r="C61" s="21">
        <v>930.5</v>
      </c>
      <c r="D61" s="21">
        <v>929.9</v>
      </c>
      <c r="E61" s="21">
        <f t="shared" si="1"/>
        <v>99.935518538420197</v>
      </c>
    </row>
    <row r="62" spans="1:5" ht="33.75" customHeight="1" x14ac:dyDescent="0.25">
      <c r="A62" s="5" t="s">
        <v>89</v>
      </c>
      <c r="B62" s="7" t="s">
        <v>90</v>
      </c>
      <c r="C62" s="21">
        <v>2475</v>
      </c>
      <c r="D62" s="21">
        <v>1347.5</v>
      </c>
      <c r="E62" s="21">
        <f t="shared" si="1"/>
        <v>54.444444444444443</v>
      </c>
    </row>
    <row r="63" spans="1:5" ht="21" customHeight="1" x14ac:dyDescent="0.25">
      <c r="A63" s="5" t="s">
        <v>91</v>
      </c>
      <c r="B63" s="7" t="s">
        <v>92</v>
      </c>
      <c r="C63" s="21">
        <v>21942.5</v>
      </c>
      <c r="D63" s="21">
        <v>9774.6</v>
      </c>
      <c r="E63" s="21">
        <f t="shared" si="1"/>
        <v>44.546428164520904</v>
      </c>
    </row>
    <row r="64" spans="1:5" ht="21" customHeight="1" x14ac:dyDescent="0.25">
      <c r="A64" s="5" t="s">
        <v>93</v>
      </c>
      <c r="B64" s="7" t="s">
        <v>94</v>
      </c>
      <c r="C64" s="40">
        <f>C65+C66</f>
        <v>63455.7</v>
      </c>
      <c r="D64" s="40">
        <f>D65+D66</f>
        <v>28367.899999999998</v>
      </c>
      <c r="E64" s="40">
        <f t="shared" si="1"/>
        <v>44.705046197583506</v>
      </c>
    </row>
    <row r="65" spans="1:6" ht="21" customHeight="1" x14ac:dyDescent="0.25">
      <c r="A65" s="5" t="s">
        <v>95</v>
      </c>
      <c r="B65" s="7" t="s">
        <v>96</v>
      </c>
      <c r="C65" s="21">
        <v>60936.2</v>
      </c>
      <c r="D65" s="21">
        <v>27252.6</v>
      </c>
      <c r="E65" s="21">
        <f t="shared" si="1"/>
        <v>44.723169478897603</v>
      </c>
    </row>
    <row r="66" spans="1:6" ht="32.25" customHeight="1" x14ac:dyDescent="0.25">
      <c r="A66" s="5" t="s">
        <v>97</v>
      </c>
      <c r="B66" s="7" t="s">
        <v>98</v>
      </c>
      <c r="C66" s="21">
        <v>2519.5</v>
      </c>
      <c r="D66" s="21">
        <v>1115.3</v>
      </c>
      <c r="E66" s="21">
        <f t="shared" si="1"/>
        <v>44.266719587219683</v>
      </c>
    </row>
    <row r="67" spans="1:6" ht="21" customHeight="1" x14ac:dyDescent="0.25">
      <c r="A67" s="5" t="s">
        <v>99</v>
      </c>
      <c r="B67" s="7" t="s">
        <v>100</v>
      </c>
      <c r="C67" s="40">
        <f>C68+C69+C70</f>
        <v>27066.800000000003</v>
      </c>
      <c r="D67" s="40">
        <f>D68+D69+D70</f>
        <v>14045.6</v>
      </c>
      <c r="E67" s="40">
        <f t="shared" si="1"/>
        <v>51.89235521007285</v>
      </c>
    </row>
    <row r="68" spans="1:6" ht="21" customHeight="1" x14ac:dyDescent="0.25">
      <c r="A68" s="5" t="s">
        <v>101</v>
      </c>
      <c r="B68" s="7" t="s">
        <v>102</v>
      </c>
      <c r="C68" s="21">
        <v>8423.2999999999993</v>
      </c>
      <c r="D68" s="21">
        <v>4212.1000000000004</v>
      </c>
      <c r="E68" s="21">
        <f t="shared" si="1"/>
        <v>50.005342324267218</v>
      </c>
    </row>
    <row r="69" spans="1:6" ht="21" customHeight="1" x14ac:dyDescent="0.25">
      <c r="A69" s="5" t="s">
        <v>103</v>
      </c>
      <c r="B69" s="7" t="s">
        <v>104</v>
      </c>
      <c r="C69" s="21">
        <v>12434.1</v>
      </c>
      <c r="D69" s="21">
        <v>6762.9</v>
      </c>
      <c r="E69" s="21">
        <f t="shared" si="1"/>
        <v>54.389943783627281</v>
      </c>
    </row>
    <row r="70" spans="1:6" ht="33" customHeight="1" x14ac:dyDescent="0.25">
      <c r="A70" s="5" t="s">
        <v>105</v>
      </c>
      <c r="B70" s="7" t="s">
        <v>106</v>
      </c>
      <c r="C70" s="21">
        <v>6209.4</v>
      </c>
      <c r="D70" s="21">
        <v>3070.6</v>
      </c>
      <c r="E70" s="21">
        <f t="shared" si="1"/>
        <v>49.450832608625632</v>
      </c>
    </row>
    <row r="71" spans="1:6" ht="21" customHeight="1" x14ac:dyDescent="0.25">
      <c r="A71" s="5" t="s">
        <v>107</v>
      </c>
      <c r="B71" s="7" t="s">
        <v>108</v>
      </c>
      <c r="C71" s="40">
        <f>C72+C73</f>
        <v>59420.5</v>
      </c>
      <c r="D71" s="40">
        <f>D72+D73</f>
        <v>29999.9</v>
      </c>
      <c r="E71" s="40">
        <f t="shared" si="1"/>
        <v>50.487458032160625</v>
      </c>
    </row>
    <row r="72" spans="1:6" ht="21" customHeight="1" x14ac:dyDescent="0.25">
      <c r="A72" s="5" t="s">
        <v>115</v>
      </c>
      <c r="B72" s="7">
        <v>1103</v>
      </c>
      <c r="C72" s="21">
        <v>51783.4</v>
      </c>
      <c r="D72" s="21">
        <v>25956.400000000001</v>
      </c>
      <c r="E72" s="21">
        <f t="shared" si="1"/>
        <v>50.124943514717067</v>
      </c>
    </row>
    <row r="73" spans="1:6" ht="30" customHeight="1" x14ac:dyDescent="0.25">
      <c r="A73" s="5" t="s">
        <v>116</v>
      </c>
      <c r="B73" s="7" t="s">
        <v>109</v>
      </c>
      <c r="C73" s="21">
        <v>7637.1</v>
      </c>
      <c r="D73" s="21">
        <v>4043.5</v>
      </c>
      <c r="E73" s="21">
        <f t="shared" si="1"/>
        <v>52.945489780152144</v>
      </c>
    </row>
    <row r="74" spans="1:6" ht="21" customHeight="1" x14ac:dyDescent="0.25">
      <c r="A74" s="5" t="s">
        <v>110</v>
      </c>
      <c r="B74" s="7" t="s">
        <v>111</v>
      </c>
      <c r="C74" s="21">
        <f>C75</f>
        <v>9664.2000000000007</v>
      </c>
      <c r="D74" s="21">
        <f>D75</f>
        <v>3237.8</v>
      </c>
      <c r="E74" s="21">
        <f t="shared" si="1"/>
        <v>33.503031808116553</v>
      </c>
    </row>
    <row r="75" spans="1:6" ht="21" customHeight="1" x14ac:dyDescent="0.25">
      <c r="A75" s="5" t="s">
        <v>112</v>
      </c>
      <c r="B75" s="7" t="s">
        <v>113</v>
      </c>
      <c r="C75" s="21">
        <v>9664.2000000000007</v>
      </c>
      <c r="D75" s="21">
        <v>3237.8</v>
      </c>
      <c r="E75" s="21">
        <f t="shared" si="1"/>
        <v>33.503031808116553</v>
      </c>
    </row>
    <row r="76" spans="1:6" ht="15.75" x14ac:dyDescent="0.25">
      <c r="A76" s="5" t="s">
        <v>114</v>
      </c>
      <c r="B76" s="5"/>
      <c r="C76" s="21">
        <f>C39+C47+C49+C52+C57+C64+C67+C71+C74</f>
        <v>1864723.4</v>
      </c>
      <c r="D76" s="21">
        <f>D39+D47+D49+D52+D57+D64+D67+D71+D74</f>
        <v>885356.10000000021</v>
      </c>
      <c r="E76" s="21">
        <f t="shared" si="1"/>
        <v>47.479218633712662</v>
      </c>
      <c r="F76" s="42"/>
    </row>
    <row r="77" spans="1:6" ht="38.25" customHeight="1" x14ac:dyDescent="0.25">
      <c r="A77" s="4" t="s">
        <v>134</v>
      </c>
      <c r="B77" s="28"/>
      <c r="C77" s="22">
        <f>C37-C76</f>
        <v>-83970.399999999907</v>
      </c>
      <c r="D77" s="22">
        <f>D37-D76</f>
        <v>-30612.60000000021</v>
      </c>
      <c r="E77" s="28"/>
      <c r="F77" s="42"/>
    </row>
    <row r="78" spans="1:6" ht="33" customHeight="1" x14ac:dyDescent="0.25">
      <c r="A78" s="29"/>
      <c r="B78" s="30"/>
      <c r="C78" s="31"/>
      <c r="D78" s="31"/>
      <c r="E78" s="30"/>
    </row>
    <row r="79" spans="1:6" ht="15.75" x14ac:dyDescent="0.25">
      <c r="A79" s="54" t="s">
        <v>131</v>
      </c>
      <c r="B79" s="54"/>
      <c r="C79" s="54"/>
      <c r="D79" s="54"/>
      <c r="E79" s="54"/>
    </row>
    <row r="80" spans="1:6" ht="15.75" x14ac:dyDescent="0.25">
      <c r="A80" s="50" t="s">
        <v>150</v>
      </c>
      <c r="B80" s="50"/>
      <c r="C80" s="50"/>
      <c r="D80" s="50"/>
      <c r="E80" s="50"/>
    </row>
    <row r="81" spans="1:5" ht="15.75" x14ac:dyDescent="0.25">
      <c r="A81" s="24"/>
      <c r="B81" s="24"/>
      <c r="C81" s="24"/>
      <c r="D81" s="24"/>
      <c r="E81" s="24"/>
    </row>
    <row r="82" spans="1:5" ht="45" customHeight="1" x14ac:dyDescent="0.25">
      <c r="A82" s="27" t="s">
        <v>133</v>
      </c>
      <c r="B82" s="27" t="s">
        <v>132</v>
      </c>
      <c r="C82" s="7" t="s">
        <v>141</v>
      </c>
      <c r="D82" s="27" t="s">
        <v>149</v>
      </c>
      <c r="E82" s="27"/>
    </row>
    <row r="83" spans="1:5" ht="34.5" customHeight="1" x14ac:dyDescent="0.25">
      <c r="A83" s="6" t="s">
        <v>117</v>
      </c>
      <c r="B83" s="2"/>
      <c r="C83" s="21">
        <v>83970.4</v>
      </c>
      <c r="D83" s="21">
        <v>-30612.6</v>
      </c>
      <c r="E83" s="23" t="s">
        <v>124</v>
      </c>
    </row>
    <row r="84" spans="1:5" ht="51" customHeight="1" x14ac:dyDescent="0.25">
      <c r="A84" s="6" t="s">
        <v>118</v>
      </c>
      <c r="B84" s="2" t="s">
        <v>119</v>
      </c>
      <c r="C84" s="21">
        <v>83970.4</v>
      </c>
      <c r="D84" s="21">
        <v>-30612.6</v>
      </c>
      <c r="E84" s="23" t="s">
        <v>124</v>
      </c>
    </row>
    <row r="85" spans="1:5" ht="33" customHeight="1" x14ac:dyDescent="0.25">
      <c r="A85" s="4" t="s">
        <v>120</v>
      </c>
      <c r="B85" s="2" t="s">
        <v>121</v>
      </c>
      <c r="C85" s="21">
        <v>-1780753</v>
      </c>
      <c r="D85" s="21">
        <v>-854743.5</v>
      </c>
      <c r="E85" s="23" t="s">
        <v>124</v>
      </c>
    </row>
    <row r="86" spans="1:5" ht="33.75" customHeight="1" x14ac:dyDescent="0.25">
      <c r="A86" s="4" t="s">
        <v>123</v>
      </c>
      <c r="B86" s="2" t="s">
        <v>122</v>
      </c>
      <c r="C86" s="21">
        <v>1864723.4</v>
      </c>
      <c r="D86" s="21">
        <v>885356.1</v>
      </c>
      <c r="E86" s="23" t="s">
        <v>124</v>
      </c>
    </row>
  </sheetData>
  <mergeCells count="11">
    <mergeCell ref="C1:E1"/>
    <mergeCell ref="B2:E2"/>
    <mergeCell ref="B3:E3"/>
    <mergeCell ref="B5:E5"/>
    <mergeCell ref="B4:E4"/>
    <mergeCell ref="A80:E80"/>
    <mergeCell ref="A10:E10"/>
    <mergeCell ref="A79:E79"/>
    <mergeCell ref="A6:D6"/>
    <mergeCell ref="A7:D7"/>
    <mergeCell ref="A38:E38"/>
  </mergeCells>
  <phoneticPr fontId="8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User</cp:lastModifiedBy>
  <cp:lastPrinted>2026-07-21T15:03:32Z</cp:lastPrinted>
  <dcterms:created xsi:type="dcterms:W3CDTF">2009-02-11T10:05:52Z</dcterms:created>
  <dcterms:modified xsi:type="dcterms:W3CDTF">2026-07-24T08:04:29Z</dcterms:modified>
</cp:coreProperties>
</file>